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127" i="10" l="1"/>
  <c r="I25" i="10" l="1"/>
  <c r="I133" i="10" l="1"/>
  <c r="I97" i="10"/>
  <c r="I145" i="10" l="1"/>
  <c r="I79" i="10"/>
  <c r="I37" i="10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7" i="10"/>
  <c r="I183" i="10" s="1"/>
  <c r="I186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1" i="10"/>
  <c r="I140" i="10"/>
  <c r="I138" i="10"/>
  <c r="I137" i="10"/>
  <c r="I136" i="10"/>
  <c r="I129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52" i="10"/>
  <c r="I51" i="10" s="1"/>
  <c r="I139" i="10"/>
  <c r="I135" i="10" s="1"/>
  <c r="I220" i="10"/>
  <c r="I219" i="10" s="1"/>
  <c r="I225" i="10"/>
  <c r="I10" i="10"/>
  <c r="I194" i="10"/>
  <c r="I19" i="10"/>
  <c r="I13" i="10" s="1"/>
  <c r="I15" i="10" l="1"/>
  <c r="I9" i="10"/>
  <c r="I258" i="10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<sst xmlns="http://schemas.openxmlformats.org/spreadsheetml/2006/main" count="439" uniqueCount="123">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</sst>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view="pageBreakPreview" zoomScale="80" zoomScaleNormal="80" zoomScaleSheetLayoutView="80" workbookViewId="0">
      <pane ySplit="7" topLeftCell="A260" activePane="bottomLeft" state="frozen"/>
      <selection pane="bottomLeft" activeCell="I128" sqref="I128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6" t="s">
        <v>114</v>
      </c>
      <c r="I2" s="46"/>
      <c r="J2" s="46"/>
      <c r="K2" s="46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80" t="s">
        <v>78</v>
      </c>
      <c r="I4" s="81"/>
      <c r="J4" s="81"/>
      <c r="K4" s="81"/>
    </row>
    <row r="5" spans="1:12" ht="16.5" customHeight="1" x14ac:dyDescent="0.25">
      <c r="A5" s="78" t="s">
        <v>58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39.75" customHeight="1" x14ac:dyDescent="0.25">
      <c r="A6" s="68" t="s">
        <v>7</v>
      </c>
      <c r="B6" s="82" t="s">
        <v>16</v>
      </c>
      <c r="C6" s="51" t="s">
        <v>0</v>
      </c>
      <c r="D6" s="68" t="s">
        <v>15</v>
      </c>
      <c r="E6" s="68" t="s">
        <v>8</v>
      </c>
      <c r="F6" s="68" t="s">
        <v>9</v>
      </c>
      <c r="G6" s="68" t="s">
        <v>1</v>
      </c>
      <c r="H6" s="68"/>
      <c r="I6" s="68"/>
      <c r="J6" s="68"/>
      <c r="K6" s="68"/>
      <c r="L6" s="68"/>
    </row>
    <row r="7" spans="1:12" ht="39.75" customHeight="1" x14ac:dyDescent="0.25">
      <c r="A7" s="68"/>
      <c r="B7" s="83"/>
      <c r="C7" s="53"/>
      <c r="D7" s="68"/>
      <c r="E7" s="68"/>
      <c r="F7" s="68"/>
      <c r="G7" s="5">
        <v>2016</v>
      </c>
      <c r="H7" s="5">
        <v>2021</v>
      </c>
      <c r="I7" s="4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4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7" t="s">
        <v>67</v>
      </c>
      <c r="B9" s="63" t="s">
        <v>66</v>
      </c>
      <c r="C9" s="57" t="s">
        <v>116</v>
      </c>
      <c r="D9" s="70" t="s">
        <v>96</v>
      </c>
      <c r="E9" s="4" t="s">
        <v>2</v>
      </c>
      <c r="F9" s="21">
        <f t="shared" ref="F9:K9" si="0">SUM(F10:F14)</f>
        <v>1714715.58696</v>
      </c>
      <c r="G9" s="21">
        <f t="shared" si="0"/>
        <v>0</v>
      </c>
      <c r="H9" s="21">
        <f t="shared" si="0"/>
        <v>1454791.73973</v>
      </c>
      <c r="I9" s="21">
        <f t="shared" si="0"/>
        <v>184448.09727999999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7"/>
      <c r="B10" s="64"/>
      <c r="C10" s="58"/>
      <c r="D10" s="71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7"/>
      <c r="B11" s="64"/>
      <c r="C11" s="58"/>
      <c r="D11" s="71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7"/>
      <c r="B12" s="64"/>
      <c r="C12" s="58"/>
      <c r="D12" s="71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7"/>
      <c r="B13" s="64"/>
      <c r="C13" s="58"/>
      <c r="D13" s="71"/>
      <c r="E13" s="4" t="s">
        <v>5</v>
      </c>
      <c r="F13" s="21">
        <f>SUM(H13:K13)</f>
        <v>249570.47779999999</v>
      </c>
      <c r="G13" s="22"/>
      <c r="H13" s="21">
        <f t="shared" si="2"/>
        <v>48948.357859999996</v>
      </c>
      <c r="I13" s="21">
        <f>I19+I37+I43+I49</f>
        <v>125146.36998999999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7"/>
      <c r="B14" s="65"/>
      <c r="C14" s="59"/>
      <c r="D14" s="72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6" t="s">
        <v>54</v>
      </c>
      <c r="B15" s="67" t="s">
        <v>59</v>
      </c>
      <c r="C15" s="92" t="s">
        <v>116</v>
      </c>
      <c r="D15" s="77" t="s">
        <v>38</v>
      </c>
      <c r="E15" s="33" t="s">
        <v>2</v>
      </c>
      <c r="F15" s="34">
        <f t="shared" ref="F15:K15" si="3">SUM(F16:F20)</f>
        <v>232810.36976999999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127136.93796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91"/>
      <c r="B16" s="67"/>
      <c r="C16" s="92"/>
      <c r="D16" s="77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91"/>
      <c r="B17" s="67"/>
      <c r="C17" s="92"/>
      <c r="D17" s="77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91"/>
      <c r="B18" s="67"/>
      <c r="C18" s="92"/>
      <c r="D18" s="77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91"/>
      <c r="B19" s="67"/>
      <c r="C19" s="92"/>
      <c r="D19" s="77"/>
      <c r="E19" s="33" t="s">
        <v>5</v>
      </c>
      <c r="F19" s="34">
        <f>SUM(H19:K19)</f>
        <v>228885.91976999998</v>
      </c>
      <c r="G19" s="35"/>
      <c r="H19" s="34">
        <f t="shared" si="6"/>
        <v>48948.35686</v>
      </c>
      <c r="I19" s="34">
        <f t="shared" si="6"/>
        <v>123212.48796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91"/>
      <c r="B20" s="67"/>
      <c r="C20" s="92"/>
      <c r="D20" s="77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47" t="s">
        <v>56</v>
      </c>
      <c r="B21" s="69" t="s">
        <v>20</v>
      </c>
      <c r="C21" s="54" t="s">
        <v>116</v>
      </c>
      <c r="D21" s="68" t="s">
        <v>38</v>
      </c>
      <c r="E21" s="4" t="s">
        <v>2</v>
      </c>
      <c r="F21" s="23">
        <f t="shared" ref="F21:L21" si="7">SUM(F22:F26)</f>
        <v>253232.07510000002</v>
      </c>
      <c r="G21" s="24">
        <f t="shared" si="7"/>
        <v>0</v>
      </c>
      <c r="H21" s="23">
        <f t="shared" si="7"/>
        <v>32811.454810000003</v>
      </c>
      <c r="I21" s="23">
        <f t="shared" si="7"/>
        <v>102654.4501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74"/>
      <c r="B22" s="69"/>
      <c r="C22" s="55"/>
      <c r="D22" s="68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4"/>
      <c r="B23" s="69"/>
      <c r="C23" s="55"/>
      <c r="D23" s="68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4"/>
      <c r="B24" s="69"/>
      <c r="C24" s="55"/>
      <c r="D24" s="68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4"/>
      <c r="B25" s="69"/>
      <c r="C25" s="55"/>
      <c r="D25" s="68"/>
      <c r="E25" s="5" t="s">
        <v>5</v>
      </c>
      <c r="F25" s="23">
        <f t="shared" si="8"/>
        <v>253232.07510000002</v>
      </c>
      <c r="G25" s="24">
        <v>0</v>
      </c>
      <c r="H25" s="23">
        <f>12275.43239+23836.542-10737.76837+3021.31437+6000+17892-19788.31437+344.4-32.15121</f>
        <v>32811.454810000003</v>
      </c>
      <c r="I25" s="44">
        <f>101475.38764-223.33754+1402.4</f>
        <v>102654.4501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4"/>
      <c r="B26" s="69"/>
      <c r="C26" s="56"/>
      <c r="D26" s="68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7" t="s">
        <v>60</v>
      </c>
      <c r="B27" s="69" t="s">
        <v>82</v>
      </c>
      <c r="C27" s="54" t="s">
        <v>116</v>
      </c>
      <c r="D27" s="68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74"/>
      <c r="B28" s="69"/>
      <c r="C28" s="55"/>
      <c r="D28" s="68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4"/>
      <c r="B29" s="69"/>
      <c r="C29" s="55"/>
      <c r="D29" s="68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4"/>
      <c r="B30" s="69"/>
      <c r="C30" s="55"/>
      <c r="D30" s="68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4"/>
      <c r="B31" s="69"/>
      <c r="C31" s="55"/>
      <c r="D31" s="68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4"/>
      <c r="B32" s="69"/>
      <c r="C32" s="56"/>
      <c r="D32" s="68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6" t="s">
        <v>55</v>
      </c>
      <c r="B33" s="67" t="s">
        <v>72</v>
      </c>
      <c r="C33" s="85" t="s">
        <v>116</v>
      </c>
      <c r="D33" s="99" t="s">
        <v>13</v>
      </c>
      <c r="E33" s="33" t="s">
        <v>2</v>
      </c>
      <c r="F33" s="34">
        <f t="shared" ref="F33:K33" si="13">SUM(F34:F38)</f>
        <v>20629.125320000003</v>
      </c>
      <c r="G33" s="35">
        <f t="shared" si="13"/>
        <v>0</v>
      </c>
      <c r="H33" s="34">
        <f t="shared" si="13"/>
        <v>1E-3</v>
      </c>
      <c r="I33" s="34">
        <f t="shared" si="13"/>
        <v>1878.4493199999997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91"/>
      <c r="B34" s="67"/>
      <c r="C34" s="86"/>
      <c r="D34" s="100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91"/>
      <c r="B35" s="67"/>
      <c r="C35" s="86"/>
      <c r="D35" s="100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91"/>
      <c r="B36" s="67"/>
      <c r="C36" s="86"/>
      <c r="D36" s="100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91"/>
      <c r="B37" s="67"/>
      <c r="C37" s="86"/>
      <c r="D37" s="100"/>
      <c r="E37" s="33" t="s">
        <v>5</v>
      </c>
      <c r="F37" s="34">
        <f t="shared" si="15"/>
        <v>20629.125320000003</v>
      </c>
      <c r="G37" s="35">
        <v>0</v>
      </c>
      <c r="H37" s="34">
        <v>1E-3</v>
      </c>
      <c r="I37" s="34">
        <f>6250.226-4371.77668</f>
        <v>1878.4493199999997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91"/>
      <c r="B38" s="67"/>
      <c r="C38" s="87"/>
      <c r="D38" s="101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6" t="s">
        <v>81</v>
      </c>
      <c r="B39" s="67" t="s">
        <v>115</v>
      </c>
      <c r="C39" s="85" t="s">
        <v>83</v>
      </c>
      <c r="D39" s="99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91"/>
      <c r="B40" s="67"/>
      <c r="C40" s="86"/>
      <c r="D40" s="100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91"/>
      <c r="B41" s="67"/>
      <c r="C41" s="86"/>
      <c r="D41" s="100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91"/>
      <c r="B42" s="67"/>
      <c r="C42" s="86"/>
      <c r="D42" s="100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91"/>
      <c r="B43" s="67"/>
      <c r="C43" s="86"/>
      <c r="D43" s="100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91"/>
      <c r="B44" s="67"/>
      <c r="C44" s="87"/>
      <c r="D44" s="101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6" t="s">
        <v>92</v>
      </c>
      <c r="B45" s="93" t="s">
        <v>90</v>
      </c>
      <c r="C45" s="85">
        <v>2021</v>
      </c>
      <c r="D45" s="99" t="s">
        <v>91</v>
      </c>
      <c r="E45" s="33" t="s">
        <v>2</v>
      </c>
      <c r="F45" s="34">
        <f t="shared" ref="F45:L45" si="19">SUM(F46:F50)</f>
        <v>55843.381869999997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0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66"/>
      <c r="B46" s="94"/>
      <c r="C46" s="86"/>
      <c r="D46" s="100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6"/>
      <c r="B47" s="94"/>
      <c r="C47" s="86"/>
      <c r="D47" s="100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6"/>
      <c r="B48" s="94"/>
      <c r="C48" s="86"/>
      <c r="D48" s="100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6"/>
      <c r="B49" s="94"/>
      <c r="C49" s="86"/>
      <c r="D49" s="100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6"/>
      <c r="B50" s="95"/>
      <c r="C50" s="87"/>
      <c r="D50" s="101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3" t="s">
        <v>68</v>
      </c>
      <c r="B51" s="84" t="s">
        <v>69</v>
      </c>
      <c r="C51" s="57" t="s">
        <v>116</v>
      </c>
      <c r="D51" s="75" t="s">
        <v>38</v>
      </c>
      <c r="E51" s="4" t="s">
        <v>2</v>
      </c>
      <c r="F51" s="21">
        <f t="shared" ref="F51:L51" si="22">SUM(F52:F56)</f>
        <v>1349646.5194019501</v>
      </c>
      <c r="G51" s="21">
        <f t="shared" si="22"/>
        <v>0</v>
      </c>
      <c r="H51" s="21">
        <f t="shared" si="22"/>
        <v>159450.90690195002</v>
      </c>
      <c r="I51" s="21">
        <f t="shared" si="22"/>
        <v>516724.07968000008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73"/>
      <c r="B52" s="84"/>
      <c r="C52" s="58"/>
      <c r="D52" s="75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3"/>
      <c r="B53" s="84"/>
      <c r="C53" s="58"/>
      <c r="D53" s="75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3"/>
      <c r="B54" s="84"/>
      <c r="C54" s="58"/>
      <c r="D54" s="75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73"/>
      <c r="B55" s="84"/>
      <c r="C55" s="58"/>
      <c r="D55" s="75"/>
      <c r="E55" s="4" t="s">
        <v>5</v>
      </c>
      <c r="F55" s="21">
        <f t="shared" si="23"/>
        <v>1276692.71390195</v>
      </c>
      <c r="G55" s="22"/>
      <c r="H55" s="21">
        <f>H61+H97+H103+H127</f>
        <v>157595.22690195002</v>
      </c>
      <c r="I55" s="21">
        <f>I61+I97+I103+I127</f>
        <v>514870.90768000006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73"/>
      <c r="B56" s="84"/>
      <c r="C56" s="59"/>
      <c r="D56" s="75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66" t="s">
        <v>21</v>
      </c>
      <c r="B57" s="67" t="s">
        <v>35</v>
      </c>
      <c r="C57" s="85" t="s">
        <v>116</v>
      </c>
      <c r="D57" s="77" t="s">
        <v>38</v>
      </c>
      <c r="E57" s="33" t="s">
        <v>2</v>
      </c>
      <c r="F57" s="34">
        <f t="shared" ref="F57:K57" si="25">SUM(F58:F62)</f>
        <v>328810.55897999997</v>
      </c>
      <c r="G57" s="35">
        <f t="shared" si="25"/>
        <v>0</v>
      </c>
      <c r="H57" s="34">
        <f t="shared" si="25"/>
        <v>79328.226159999991</v>
      </c>
      <c r="I57" s="34">
        <f t="shared" si="25"/>
        <v>49598.650909999997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66"/>
      <c r="B58" s="67"/>
      <c r="C58" s="86"/>
      <c r="D58" s="77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6"/>
      <c r="B59" s="67"/>
      <c r="C59" s="86"/>
      <c r="D59" s="77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6"/>
      <c r="B60" s="67"/>
      <c r="C60" s="86"/>
      <c r="D60" s="77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6"/>
      <c r="B61" s="67"/>
      <c r="C61" s="86"/>
      <c r="D61" s="77"/>
      <c r="E61" s="33" t="s">
        <v>5</v>
      </c>
      <c r="F61" s="34">
        <f t="shared" si="28"/>
        <v>321395.36297999998</v>
      </c>
      <c r="G61" s="35"/>
      <c r="H61" s="34">
        <f>H67+H79+H85+H91</f>
        <v>77472.546159999998</v>
      </c>
      <c r="I61" s="34">
        <f t="shared" si="29"/>
        <v>47745.478909999998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66"/>
      <c r="B62" s="67"/>
      <c r="C62" s="87"/>
      <c r="D62" s="77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47" t="s">
        <v>22</v>
      </c>
      <c r="B63" s="76" t="s">
        <v>84</v>
      </c>
      <c r="C63" s="54" t="s">
        <v>116</v>
      </c>
      <c r="D63" s="68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47"/>
      <c r="B64" s="76"/>
      <c r="C64" s="55"/>
      <c r="D64" s="68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7"/>
      <c r="B65" s="76"/>
      <c r="C65" s="55"/>
      <c r="D65" s="68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7"/>
      <c r="B66" s="76"/>
      <c r="C66" s="55"/>
      <c r="D66" s="68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7"/>
      <c r="B67" s="76"/>
      <c r="C67" s="55"/>
      <c r="D67" s="68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7"/>
      <c r="B68" s="76"/>
      <c r="C68" s="56"/>
      <c r="D68" s="68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7" t="s">
        <v>24</v>
      </c>
      <c r="B69" s="69" t="s">
        <v>112</v>
      </c>
      <c r="C69" s="54" t="s">
        <v>83</v>
      </c>
      <c r="D69" s="68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47"/>
      <c r="B70" s="69"/>
      <c r="C70" s="55"/>
      <c r="D70" s="68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7"/>
      <c r="B71" s="69"/>
      <c r="C71" s="55"/>
      <c r="D71" s="68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7"/>
      <c r="B72" s="69"/>
      <c r="C72" s="55"/>
      <c r="D72" s="68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7"/>
      <c r="B73" s="69"/>
      <c r="C73" s="55"/>
      <c r="D73" s="68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7"/>
      <c r="B74" s="69"/>
      <c r="C74" s="56"/>
      <c r="D74" s="68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7" t="s">
        <v>65</v>
      </c>
      <c r="B75" s="69" t="s">
        <v>23</v>
      </c>
      <c r="C75" s="54" t="s">
        <v>116</v>
      </c>
      <c r="D75" s="68" t="s">
        <v>13</v>
      </c>
      <c r="E75" s="4" t="s">
        <v>2</v>
      </c>
      <c r="F75" s="23">
        <f t="shared" ref="F75:L75" si="39">SUM(F76:F80)</f>
        <v>6589.4684000000007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1061.47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47"/>
      <c r="B76" s="69"/>
      <c r="C76" s="55"/>
      <c r="D76" s="68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7"/>
      <c r="B77" s="69"/>
      <c r="C77" s="55"/>
      <c r="D77" s="68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7"/>
      <c r="B78" s="69"/>
      <c r="C78" s="55"/>
      <c r="D78" s="68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7"/>
      <c r="B79" s="69"/>
      <c r="C79" s="55"/>
      <c r="D79" s="68"/>
      <c r="E79" s="5" t="s">
        <v>5</v>
      </c>
      <c r="F79" s="23">
        <f t="shared" si="41"/>
        <v>6589.4684000000007</v>
      </c>
      <c r="G79" s="24"/>
      <c r="H79" s="23">
        <f>243.12+493.2384+3000-3000+2680-11.3</f>
        <v>3405.0583999999999</v>
      </c>
      <c r="I79" s="23">
        <f>2031.47-970</f>
        <v>1061.47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7"/>
      <c r="B80" s="69"/>
      <c r="C80" s="56"/>
      <c r="D80" s="68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7" t="s">
        <v>25</v>
      </c>
      <c r="B81" s="69" t="s">
        <v>42</v>
      </c>
      <c r="C81" s="54" t="s">
        <v>116</v>
      </c>
      <c r="D81" s="68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47"/>
      <c r="B82" s="69"/>
      <c r="C82" s="55"/>
      <c r="D82" s="68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7"/>
      <c r="B83" s="69"/>
      <c r="C83" s="55"/>
      <c r="D83" s="68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7"/>
      <c r="B84" s="69"/>
      <c r="C84" s="55"/>
      <c r="D84" s="68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7"/>
      <c r="B85" s="69"/>
      <c r="C85" s="55"/>
      <c r="D85" s="68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7"/>
      <c r="B86" s="69"/>
      <c r="C86" s="56"/>
      <c r="D86" s="68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7" t="s">
        <v>113</v>
      </c>
      <c r="B87" s="69" t="s">
        <v>26</v>
      </c>
      <c r="C87" s="54" t="s">
        <v>116</v>
      </c>
      <c r="D87" s="68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47"/>
      <c r="B88" s="69"/>
      <c r="C88" s="55"/>
      <c r="D88" s="68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7"/>
      <c r="B89" s="69"/>
      <c r="C89" s="55"/>
      <c r="D89" s="68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7"/>
      <c r="B90" s="69" t="s">
        <v>10</v>
      </c>
      <c r="C90" s="55"/>
      <c r="D90" s="68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7"/>
      <c r="B91" s="69"/>
      <c r="C91" s="55"/>
      <c r="D91" s="68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7"/>
      <c r="B92" s="69"/>
      <c r="C92" s="56"/>
      <c r="D92" s="68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6" t="s">
        <v>57</v>
      </c>
      <c r="B93" s="67" t="s">
        <v>61</v>
      </c>
      <c r="C93" s="85" t="s">
        <v>116</v>
      </c>
      <c r="D93" s="77" t="s">
        <v>38</v>
      </c>
      <c r="E93" s="33" t="s">
        <v>2</v>
      </c>
      <c r="F93" s="34">
        <f t="shared" ref="F93:L93" si="47">SUM(F94:F98)</f>
        <v>770463.86306194996</v>
      </c>
      <c r="G93" s="34">
        <f t="shared" si="47"/>
        <v>0</v>
      </c>
      <c r="H93" s="34">
        <f t="shared" si="47"/>
        <v>44841.008521950011</v>
      </c>
      <c r="I93" s="34">
        <f t="shared" si="47"/>
        <v>390067.56297000003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66"/>
      <c r="B94" s="67"/>
      <c r="C94" s="86"/>
      <c r="D94" s="77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6"/>
      <c r="B95" s="67"/>
      <c r="C95" s="86"/>
      <c r="D95" s="77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6"/>
      <c r="B96" s="67"/>
      <c r="C96" s="86"/>
      <c r="D96" s="77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6"/>
      <c r="B97" s="67"/>
      <c r="C97" s="86"/>
      <c r="D97" s="77"/>
      <c r="E97" s="33" t="s">
        <v>5</v>
      </c>
      <c r="F97" s="34">
        <f t="shared" si="48"/>
        <v>770463.86306194996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408522.91781-275.8-18179.55484</f>
        <v>390067.56297000003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6"/>
      <c r="B98" s="67"/>
      <c r="C98" s="87"/>
      <c r="D98" s="77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6" t="s">
        <v>27</v>
      </c>
      <c r="B99" s="88" t="s">
        <v>36</v>
      </c>
      <c r="C99" s="85" t="s">
        <v>116</v>
      </c>
      <c r="D99" s="99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66"/>
      <c r="B100" s="89"/>
      <c r="C100" s="86"/>
      <c r="D100" s="100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66"/>
      <c r="B101" s="89"/>
      <c r="C101" s="86"/>
      <c r="D101" s="100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66"/>
      <c r="B102" s="89"/>
      <c r="C102" s="86"/>
      <c r="D102" s="100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66"/>
      <c r="B103" s="89"/>
      <c r="C103" s="86"/>
      <c r="D103" s="100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66"/>
      <c r="B104" s="90"/>
      <c r="C104" s="87"/>
      <c r="D104" s="101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47" t="s">
        <v>62</v>
      </c>
      <c r="B105" s="48" t="s">
        <v>39</v>
      </c>
      <c r="C105" s="54">
        <v>2023</v>
      </c>
      <c r="D105" s="51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47"/>
      <c r="B106" s="49"/>
      <c r="C106" s="55"/>
      <c r="D106" s="52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7"/>
      <c r="B107" s="49"/>
      <c r="C107" s="55"/>
      <c r="D107" s="52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7"/>
      <c r="B108" s="49"/>
      <c r="C108" s="55"/>
      <c r="D108" s="52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7"/>
      <c r="B109" s="49"/>
      <c r="C109" s="55"/>
      <c r="D109" s="52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7"/>
      <c r="B110" s="50"/>
      <c r="C110" s="56"/>
      <c r="D110" s="53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7" t="s">
        <v>63</v>
      </c>
      <c r="B111" s="48" t="s">
        <v>28</v>
      </c>
      <c r="C111" s="54" t="s">
        <v>116</v>
      </c>
      <c r="D111" s="51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47"/>
      <c r="B112" s="49"/>
      <c r="C112" s="55"/>
      <c r="D112" s="52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7"/>
      <c r="B113" s="49"/>
      <c r="C113" s="55"/>
      <c r="D113" s="52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7"/>
      <c r="B114" s="49"/>
      <c r="C114" s="55"/>
      <c r="D114" s="52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7"/>
      <c r="B115" s="49"/>
      <c r="C115" s="55"/>
      <c r="D115" s="52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7"/>
      <c r="B116" s="50"/>
      <c r="C116" s="56"/>
      <c r="D116" s="53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7" t="s">
        <v>29</v>
      </c>
      <c r="B117" s="48" t="s">
        <v>30</v>
      </c>
      <c r="C117" s="54" t="s">
        <v>116</v>
      </c>
      <c r="D117" s="51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47"/>
      <c r="B118" s="49"/>
      <c r="C118" s="55"/>
      <c r="D118" s="52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7"/>
      <c r="B119" s="49"/>
      <c r="C119" s="55"/>
      <c r="D119" s="52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7"/>
      <c r="B120" s="49"/>
      <c r="C120" s="55"/>
      <c r="D120" s="52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7"/>
      <c r="B121" s="49"/>
      <c r="C121" s="55"/>
      <c r="D121" s="52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7"/>
      <c r="B122" s="50"/>
      <c r="C122" s="56"/>
      <c r="D122" s="53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6" t="s">
        <v>31</v>
      </c>
      <c r="B123" s="93" t="s">
        <v>32</v>
      </c>
      <c r="C123" s="85" t="s">
        <v>116</v>
      </c>
      <c r="D123" s="99" t="s">
        <v>38</v>
      </c>
      <c r="E123" s="33" t="s">
        <v>2</v>
      </c>
      <c r="F123" s="34">
        <f t="shared" ref="F123:L123" si="68">SUM(F124:F128)</f>
        <v>131739.36541</v>
      </c>
      <c r="G123" s="100">
        <f t="shared" si="68"/>
        <v>0</v>
      </c>
      <c r="H123" s="33">
        <f t="shared" si="68"/>
        <v>28625.628039999996</v>
      </c>
      <c r="I123" s="34">
        <f t="shared" si="68"/>
        <v>71858.977370000008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97"/>
      <c r="B124" s="94"/>
      <c r="C124" s="86"/>
      <c r="D124" s="100"/>
      <c r="E124" s="33" t="s">
        <v>3</v>
      </c>
      <c r="F124" s="34">
        <f>SUM(G124:K124)</f>
        <v>0</v>
      </c>
      <c r="G124" s="100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7"/>
      <c r="B125" s="94"/>
      <c r="C125" s="86"/>
      <c r="D125" s="100"/>
      <c r="E125" s="36" t="s">
        <v>77</v>
      </c>
      <c r="F125" s="34">
        <f>SUM(G125:K125)</f>
        <v>0</v>
      </c>
      <c r="G125" s="101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7"/>
      <c r="B126" s="94"/>
      <c r="C126" s="86"/>
      <c r="D126" s="100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7"/>
      <c r="B127" s="94"/>
      <c r="C127" s="86"/>
      <c r="D127" s="100"/>
      <c r="E127" s="33" t="s">
        <v>64</v>
      </c>
      <c r="F127" s="34">
        <f>SUM(G127:K127)</f>
        <v>131739.36541</v>
      </c>
      <c r="G127" s="35"/>
      <c r="H127" s="34">
        <f>16500+8069.634+188.423+1911.449+1778.29773+366.24731-188.423</f>
        <v>28625.628039999996</v>
      </c>
      <c r="I127" s="43">
        <f>80672.05237-8813.075</f>
        <v>71858.977370000008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8"/>
      <c r="B128" s="95"/>
      <c r="C128" s="87"/>
      <c r="D128" s="101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3" t="s">
        <v>18</v>
      </c>
      <c r="B129" s="84" t="s">
        <v>40</v>
      </c>
      <c r="C129" s="57" t="s">
        <v>116</v>
      </c>
      <c r="D129" s="75" t="s">
        <v>13</v>
      </c>
      <c r="E129" s="4" t="s">
        <v>2</v>
      </c>
      <c r="F129" s="21">
        <f t="shared" ref="F129:L129" si="69">SUM(F130:F134)</f>
        <v>60344.613049999993</v>
      </c>
      <c r="G129" s="22">
        <f t="shared" si="69"/>
        <v>0</v>
      </c>
      <c r="H129" s="21">
        <f t="shared" si="69"/>
        <v>15950.89222</v>
      </c>
      <c r="I129" s="21">
        <f t="shared" si="69"/>
        <v>13458.687829999999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73"/>
      <c r="B130" s="84"/>
      <c r="C130" s="58"/>
      <c r="D130" s="75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3"/>
      <c r="B131" s="84"/>
      <c r="C131" s="58"/>
      <c r="D131" s="75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3"/>
      <c r="B132" s="84"/>
      <c r="C132" s="58"/>
      <c r="D132" s="75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3"/>
      <c r="B133" s="84"/>
      <c r="C133" s="58"/>
      <c r="D133" s="75"/>
      <c r="E133" s="4" t="s">
        <v>5</v>
      </c>
      <c r="F133" s="21">
        <f>SUM(G133:K133)</f>
        <v>60344.613049999993</v>
      </c>
      <c r="G133" s="22"/>
      <c r="H133" s="21">
        <f>15950.89222</f>
        <v>15950.89222</v>
      </c>
      <c r="I133" s="21">
        <f>15601.928-45-2098.24017</f>
        <v>13458.687829999999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3"/>
      <c r="B134" s="84"/>
      <c r="C134" s="59"/>
      <c r="D134" s="75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3" t="s">
        <v>17</v>
      </c>
      <c r="B135" s="84" t="s">
        <v>34</v>
      </c>
      <c r="C135" s="57" t="s">
        <v>116</v>
      </c>
      <c r="D135" s="75" t="s">
        <v>109</v>
      </c>
      <c r="E135" s="4" t="s">
        <v>2</v>
      </c>
      <c r="F135" s="21">
        <f t="shared" ref="F135:L135" si="70">SUM(F136:F140)</f>
        <v>353476.49510000006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93078.628280000004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73"/>
      <c r="B136" s="84"/>
      <c r="C136" s="58"/>
      <c r="D136" s="75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73"/>
      <c r="B137" s="84"/>
      <c r="C137" s="58"/>
      <c r="D137" s="75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73"/>
      <c r="B138" s="84"/>
      <c r="C138" s="58"/>
      <c r="D138" s="75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73"/>
      <c r="B139" s="84"/>
      <c r="C139" s="58"/>
      <c r="D139" s="75"/>
      <c r="E139" s="4" t="s">
        <v>5</v>
      </c>
      <c r="F139" s="21">
        <f>SUM(G139:K139)</f>
        <v>353476.49510000006</v>
      </c>
      <c r="G139" s="22"/>
      <c r="H139" s="21">
        <f t="shared" si="73"/>
        <v>86177.023820000002</v>
      </c>
      <c r="I139" s="21">
        <f t="shared" si="72"/>
        <v>93078.628280000004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73"/>
      <c r="B140" s="84"/>
      <c r="C140" s="59"/>
      <c r="D140" s="75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6" t="s">
        <v>33</v>
      </c>
      <c r="B141" s="67" t="s">
        <v>12</v>
      </c>
      <c r="C141" s="85" t="s">
        <v>116</v>
      </c>
      <c r="D141" s="77" t="s">
        <v>110</v>
      </c>
      <c r="E141" s="33" t="s">
        <v>2</v>
      </c>
      <c r="F141" s="34">
        <f t="shared" ref="F141:L141" si="74">SUM(F142:F146)</f>
        <v>47617.10067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12188.40395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66"/>
      <c r="B142" s="67"/>
      <c r="C142" s="86"/>
      <c r="D142" s="77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6"/>
      <c r="B143" s="67"/>
      <c r="C143" s="86"/>
      <c r="D143" s="77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6"/>
      <c r="B144" s="67"/>
      <c r="C144" s="86"/>
      <c r="D144" s="77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6"/>
      <c r="B145" s="67"/>
      <c r="C145" s="86"/>
      <c r="D145" s="77"/>
      <c r="E145" s="33" t="s">
        <v>5</v>
      </c>
      <c r="F145" s="34">
        <f>SUM(G145:K145)</f>
        <v>47617.10067</v>
      </c>
      <c r="G145" s="35"/>
      <c r="H145" s="34">
        <f>11279.478+796.90672</f>
        <v>12076.384719999998</v>
      </c>
      <c r="I145" s="34">
        <f>11521.982-10.5+676.92195</f>
        <v>12188.40395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6"/>
      <c r="B146" s="67"/>
      <c r="C146" s="87"/>
      <c r="D146" s="77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6" t="s">
        <v>14</v>
      </c>
      <c r="B147" s="93" t="s">
        <v>11</v>
      </c>
      <c r="C147" s="85" t="s">
        <v>116</v>
      </c>
      <c r="D147" s="99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97"/>
      <c r="B148" s="94"/>
      <c r="C148" s="86"/>
      <c r="D148" s="100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7"/>
      <c r="B149" s="94"/>
      <c r="C149" s="86"/>
      <c r="D149" s="100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7"/>
      <c r="B150" s="94"/>
      <c r="C150" s="86"/>
      <c r="D150" s="100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7"/>
      <c r="B151" s="94"/>
      <c r="C151" s="86"/>
      <c r="D151" s="100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8"/>
      <c r="B152" s="95"/>
      <c r="C152" s="87"/>
      <c r="D152" s="101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7" t="s">
        <v>37</v>
      </c>
      <c r="B153" s="63" t="s">
        <v>70</v>
      </c>
      <c r="C153" s="54"/>
      <c r="D153" s="70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47"/>
      <c r="B154" s="64"/>
      <c r="C154" s="55"/>
      <c r="D154" s="71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47"/>
      <c r="B155" s="64"/>
      <c r="C155" s="55"/>
      <c r="D155" s="71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47"/>
      <c r="B156" s="64"/>
      <c r="C156" s="55"/>
      <c r="D156" s="71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47"/>
      <c r="B157" s="64"/>
      <c r="C157" s="55"/>
      <c r="D157" s="71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47"/>
      <c r="B158" s="65"/>
      <c r="C158" s="56"/>
      <c r="D158" s="72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66" t="s">
        <v>97</v>
      </c>
      <c r="B159" s="67" t="s">
        <v>73</v>
      </c>
      <c r="C159" s="92"/>
      <c r="D159" s="77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91"/>
      <c r="B160" s="67"/>
      <c r="C160" s="92"/>
      <c r="D160" s="77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91"/>
      <c r="B161" s="67"/>
      <c r="C161" s="92"/>
      <c r="D161" s="77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91"/>
      <c r="B162" s="67"/>
      <c r="C162" s="92"/>
      <c r="D162" s="77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91"/>
      <c r="B163" s="67"/>
      <c r="C163" s="92"/>
      <c r="D163" s="77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91"/>
      <c r="B164" s="67"/>
      <c r="C164" s="92"/>
      <c r="D164" s="77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3" t="s">
        <v>19</v>
      </c>
      <c r="B165" s="84" t="s">
        <v>41</v>
      </c>
      <c r="C165" s="57" t="s">
        <v>116</v>
      </c>
      <c r="D165" s="75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73"/>
      <c r="B166" s="84"/>
      <c r="C166" s="58"/>
      <c r="D166" s="75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73"/>
      <c r="B167" s="84"/>
      <c r="C167" s="58"/>
      <c r="D167" s="75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73"/>
      <c r="B168" s="84"/>
      <c r="C168" s="58"/>
      <c r="D168" s="75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73"/>
      <c r="B169" s="84"/>
      <c r="C169" s="58"/>
      <c r="D169" s="75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73"/>
      <c r="B170" s="84"/>
      <c r="C170" s="59"/>
      <c r="D170" s="75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96" t="s">
        <v>79</v>
      </c>
      <c r="B171" s="93" t="s">
        <v>41</v>
      </c>
      <c r="C171" s="85" t="s">
        <v>116</v>
      </c>
      <c r="D171" s="99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97"/>
      <c r="B172" s="94"/>
      <c r="C172" s="86"/>
      <c r="D172" s="100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7"/>
      <c r="B173" s="94"/>
      <c r="C173" s="86"/>
      <c r="D173" s="100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7"/>
      <c r="B174" s="94"/>
      <c r="C174" s="86"/>
      <c r="D174" s="100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7"/>
      <c r="B175" s="94"/>
      <c r="C175" s="86"/>
      <c r="D175" s="100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8"/>
      <c r="B176" s="95"/>
      <c r="C176" s="87"/>
      <c r="D176" s="101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6" t="s">
        <v>107</v>
      </c>
      <c r="B177" s="93" t="s">
        <v>80</v>
      </c>
      <c r="C177" s="85" t="s">
        <v>117</v>
      </c>
      <c r="D177" s="99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97"/>
      <c r="B178" s="94"/>
      <c r="C178" s="86"/>
      <c r="D178" s="100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7"/>
      <c r="B179" s="94"/>
      <c r="C179" s="86"/>
      <c r="D179" s="100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7"/>
      <c r="B180" s="94"/>
      <c r="C180" s="86"/>
      <c r="D180" s="100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7"/>
      <c r="B181" s="94"/>
      <c r="C181" s="86"/>
      <c r="D181" s="100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8"/>
      <c r="B182" s="95"/>
      <c r="C182" s="87"/>
      <c r="D182" s="101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5">
        <v>7</v>
      </c>
      <c r="B183" s="104" t="s">
        <v>89</v>
      </c>
      <c r="C183" s="54" t="s">
        <v>85</v>
      </c>
      <c r="D183" s="70" t="s">
        <v>111</v>
      </c>
      <c r="E183" s="4" t="s">
        <v>2</v>
      </c>
      <c r="F183" s="23">
        <f t="shared" ref="F183:L183" si="84">SUM(F184:F188)</f>
        <v>59341.755429999997</v>
      </c>
      <c r="G183" s="23">
        <f t="shared" si="84"/>
        <v>0</v>
      </c>
      <c r="H183" s="23">
        <f t="shared" si="84"/>
        <v>5586.5916699999998</v>
      </c>
      <c r="I183" s="23">
        <f t="shared" si="84"/>
        <v>27006.709159999999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116"/>
      <c r="B184" s="105"/>
      <c r="C184" s="55"/>
      <c r="D184" s="71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6"/>
      <c r="B185" s="105"/>
      <c r="C185" s="55"/>
      <c r="D185" s="71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6"/>
      <c r="B186" s="105"/>
      <c r="C186" s="55"/>
      <c r="D186" s="71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6"/>
      <c r="B187" s="105"/>
      <c r="C187" s="55"/>
      <c r="D187" s="71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7"/>
      <c r="B188" s="106"/>
      <c r="C188" s="56"/>
      <c r="D188" s="72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7" t="s">
        <v>98</v>
      </c>
      <c r="B189" s="84" t="s">
        <v>53</v>
      </c>
      <c r="C189" s="54"/>
      <c r="D189" s="109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47"/>
      <c r="B190" s="84"/>
      <c r="C190" s="55"/>
      <c r="D190" s="109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47"/>
      <c r="B191" s="84"/>
      <c r="C191" s="55"/>
      <c r="D191" s="109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47"/>
      <c r="B192" s="84"/>
      <c r="C192" s="55"/>
      <c r="D192" s="109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47"/>
      <c r="B193" s="84"/>
      <c r="C193" s="55"/>
      <c r="D193" s="109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47"/>
      <c r="B194" s="84"/>
      <c r="C194" s="56"/>
      <c r="D194" s="109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47" t="s">
        <v>99</v>
      </c>
      <c r="B195" s="63" t="s">
        <v>52</v>
      </c>
      <c r="C195" s="54"/>
      <c r="D195" s="57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47"/>
      <c r="B196" s="64"/>
      <c r="C196" s="55"/>
      <c r="D196" s="58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47"/>
      <c r="B197" s="64"/>
      <c r="C197" s="55"/>
      <c r="D197" s="58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47"/>
      <c r="B198" s="64"/>
      <c r="C198" s="55"/>
      <c r="D198" s="58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47"/>
      <c r="B199" s="64"/>
      <c r="C199" s="55"/>
      <c r="D199" s="58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47"/>
      <c r="B200" s="65"/>
      <c r="C200" s="56"/>
      <c r="D200" s="59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47" t="s">
        <v>100</v>
      </c>
      <c r="B201" s="48" t="s">
        <v>47</v>
      </c>
      <c r="C201" s="54"/>
      <c r="D201" s="54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47"/>
      <c r="B202" s="49"/>
      <c r="C202" s="55"/>
      <c r="D202" s="55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7"/>
      <c r="B203" s="49"/>
      <c r="C203" s="55"/>
      <c r="D203" s="55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7"/>
      <c r="B204" s="49"/>
      <c r="C204" s="55"/>
      <c r="D204" s="55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7"/>
      <c r="B205" s="49"/>
      <c r="C205" s="55"/>
      <c r="D205" s="55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7"/>
      <c r="B206" s="50"/>
      <c r="C206" s="56"/>
      <c r="D206" s="56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7" t="s">
        <v>101</v>
      </c>
      <c r="B207" s="48" t="s">
        <v>48</v>
      </c>
      <c r="C207" s="54"/>
      <c r="D207" s="54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47"/>
      <c r="B208" s="49"/>
      <c r="C208" s="55"/>
      <c r="D208" s="55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7"/>
      <c r="B209" s="49"/>
      <c r="C209" s="55"/>
      <c r="D209" s="55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7"/>
      <c r="B210" s="49"/>
      <c r="C210" s="55"/>
      <c r="D210" s="55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7"/>
      <c r="B211" s="49"/>
      <c r="C211" s="55"/>
      <c r="D211" s="55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7"/>
      <c r="B212" s="50"/>
      <c r="C212" s="56"/>
      <c r="D212" s="56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7" t="s">
        <v>102</v>
      </c>
      <c r="B213" s="48" t="s">
        <v>49</v>
      </c>
      <c r="C213" s="54"/>
      <c r="D213" s="54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47"/>
      <c r="B214" s="49"/>
      <c r="C214" s="55"/>
      <c r="D214" s="55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7"/>
      <c r="B215" s="49"/>
      <c r="C215" s="55"/>
      <c r="D215" s="55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7"/>
      <c r="B216" s="49"/>
      <c r="C216" s="55"/>
      <c r="D216" s="55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7"/>
      <c r="B217" s="49"/>
      <c r="C217" s="55"/>
      <c r="D217" s="55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7"/>
      <c r="B218" s="50"/>
      <c r="C218" s="56"/>
      <c r="D218" s="56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7" t="s">
        <v>103</v>
      </c>
      <c r="B219" s="60" t="s">
        <v>71</v>
      </c>
      <c r="C219" s="54"/>
      <c r="D219" s="57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47"/>
      <c r="B220" s="61"/>
      <c r="C220" s="55"/>
      <c r="D220" s="58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7"/>
      <c r="B221" s="61"/>
      <c r="C221" s="55"/>
      <c r="D221" s="58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7"/>
      <c r="B222" s="61"/>
      <c r="C222" s="55"/>
      <c r="D222" s="58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47"/>
      <c r="B223" s="61"/>
      <c r="C223" s="55"/>
      <c r="D223" s="58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47"/>
      <c r="B224" s="62"/>
      <c r="C224" s="56"/>
      <c r="D224" s="59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47" t="s">
        <v>104</v>
      </c>
      <c r="B225" s="48" t="s">
        <v>43</v>
      </c>
      <c r="C225" s="54"/>
      <c r="D225" s="108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47"/>
      <c r="B226" s="49"/>
      <c r="C226" s="55"/>
      <c r="D226" s="108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7"/>
      <c r="B227" s="49"/>
      <c r="C227" s="55"/>
      <c r="D227" s="108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7"/>
      <c r="B228" s="49"/>
      <c r="C228" s="55"/>
      <c r="D228" s="108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47"/>
      <c r="B229" s="49"/>
      <c r="C229" s="55"/>
      <c r="D229" s="108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47"/>
      <c r="B230" s="49"/>
      <c r="C230" s="56"/>
      <c r="D230" s="54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47" t="s">
        <v>105</v>
      </c>
      <c r="B231" s="48" t="s">
        <v>45</v>
      </c>
      <c r="C231" s="54"/>
      <c r="D231" s="54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47"/>
      <c r="B232" s="49"/>
      <c r="C232" s="55"/>
      <c r="D232" s="55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7"/>
      <c r="B233" s="49"/>
      <c r="C233" s="55"/>
      <c r="D233" s="55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7"/>
      <c r="B234" s="49"/>
      <c r="C234" s="55"/>
      <c r="D234" s="55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7"/>
      <c r="B235" s="49"/>
      <c r="C235" s="55"/>
      <c r="D235" s="55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7"/>
      <c r="B236" s="50"/>
      <c r="C236" s="56"/>
      <c r="D236" s="56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7" t="s">
        <v>118</v>
      </c>
      <c r="B237" s="118" t="s">
        <v>119</v>
      </c>
      <c r="C237" s="54"/>
      <c r="D237" s="51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47"/>
      <c r="B238" s="119"/>
      <c r="C238" s="55"/>
      <c r="D238" s="52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7"/>
      <c r="B239" s="119"/>
      <c r="C239" s="55"/>
      <c r="D239" s="52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47"/>
      <c r="B240" s="119"/>
      <c r="C240" s="55"/>
      <c r="D240" s="52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47"/>
      <c r="B241" s="119"/>
      <c r="C241" s="55"/>
      <c r="D241" s="52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47"/>
      <c r="B242" s="120"/>
      <c r="C242" s="56"/>
      <c r="D242" s="53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47" t="s">
        <v>120</v>
      </c>
      <c r="B243" s="48" t="s">
        <v>108</v>
      </c>
      <c r="C243" s="54"/>
      <c r="D243" s="68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47"/>
      <c r="B244" s="49"/>
      <c r="C244" s="55"/>
      <c r="D244" s="68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7"/>
      <c r="B245" s="49"/>
      <c r="C245" s="55"/>
      <c r="D245" s="68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7"/>
      <c r="B246" s="49"/>
      <c r="C246" s="55"/>
      <c r="D246" s="68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47"/>
      <c r="B247" s="49"/>
      <c r="C247" s="55"/>
      <c r="D247" s="68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47"/>
      <c r="B248" s="49"/>
      <c r="C248" s="56"/>
      <c r="D248" s="51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47" t="s">
        <v>121</v>
      </c>
      <c r="B249" s="48" t="s">
        <v>122</v>
      </c>
      <c r="C249" s="54"/>
      <c r="D249" s="68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47"/>
      <c r="B250" s="49"/>
      <c r="C250" s="55"/>
      <c r="D250" s="68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7"/>
      <c r="B251" s="49"/>
      <c r="C251" s="55"/>
      <c r="D251" s="68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7"/>
      <c r="B252" s="49"/>
      <c r="C252" s="55"/>
      <c r="D252" s="68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47"/>
      <c r="B253" s="49"/>
      <c r="C253" s="55"/>
      <c r="D253" s="68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47"/>
      <c r="B254" s="49"/>
      <c r="C254" s="56"/>
      <c r="D254" s="51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110" t="s">
        <v>86</v>
      </c>
      <c r="B255" s="104" t="s">
        <v>93</v>
      </c>
      <c r="C255" s="54"/>
      <c r="D255" s="54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11"/>
      <c r="B256" s="105"/>
      <c r="C256" s="55"/>
      <c r="D256" s="55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111"/>
      <c r="B257" s="105"/>
      <c r="C257" s="55"/>
      <c r="D257" s="55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111"/>
      <c r="B258" s="105"/>
      <c r="C258" s="55"/>
      <c r="D258" s="55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111"/>
      <c r="B259" s="105"/>
      <c r="C259" s="55"/>
      <c r="D259" s="55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112"/>
      <c r="B260" s="106"/>
      <c r="C260" s="56"/>
      <c r="D260" s="56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10" t="s">
        <v>87</v>
      </c>
      <c r="B261" s="104" t="s">
        <v>94</v>
      </c>
      <c r="C261" s="54"/>
      <c r="D261" s="54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111"/>
      <c r="B262" s="105"/>
      <c r="C262" s="55"/>
      <c r="D262" s="55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11"/>
      <c r="B263" s="105"/>
      <c r="C263" s="55"/>
      <c r="D263" s="55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11"/>
      <c r="B264" s="105"/>
      <c r="C264" s="55"/>
      <c r="D264" s="55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11"/>
      <c r="B265" s="105"/>
      <c r="C265" s="55"/>
      <c r="D265" s="55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12"/>
      <c r="B266" s="106"/>
      <c r="C266" s="56"/>
      <c r="D266" s="56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102" t="s">
        <v>88</v>
      </c>
      <c r="B267" s="113" t="s">
        <v>95</v>
      </c>
      <c r="C267" s="54"/>
      <c r="D267" s="54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3"/>
      <c r="B268" s="114"/>
      <c r="C268" s="55"/>
      <c r="D268" s="55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3"/>
      <c r="B269" s="114"/>
      <c r="C269" s="55"/>
      <c r="D269" s="55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3"/>
      <c r="B270" s="114"/>
      <c r="C270" s="55"/>
      <c r="D270" s="55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3"/>
      <c r="B271" s="114"/>
      <c r="C271" s="55"/>
      <c r="D271" s="55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3"/>
      <c r="B272" s="114"/>
      <c r="C272" s="55"/>
      <c r="D272" s="55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47"/>
      <c r="B273" s="107" t="s">
        <v>51</v>
      </c>
      <c r="C273" s="108"/>
      <c r="D273" s="108"/>
      <c r="E273" s="5" t="s">
        <v>2</v>
      </c>
      <c r="F273" s="21">
        <f>SUM(F274:F278)</f>
        <v>3506785.1615619501</v>
      </c>
      <c r="G273" s="21">
        <f>SUM(G274:G278)</f>
        <v>0</v>
      </c>
      <c r="H273" s="21">
        <f>H274+H275+H276+H277+H278</f>
        <v>1748531.7168419498</v>
      </c>
      <c r="I273" s="21">
        <f>SUM(I274:I278)</f>
        <v>931196.17542999994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7"/>
      <c r="B274" s="107"/>
      <c r="C274" s="108"/>
      <c r="D274" s="108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47"/>
      <c r="B275" s="107"/>
      <c r="C275" s="108"/>
      <c r="D275" s="108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47"/>
      <c r="B276" s="107"/>
      <c r="C276" s="108"/>
      <c r="D276" s="108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47"/>
      <c r="B277" s="107"/>
      <c r="C277" s="108"/>
      <c r="D277" s="108"/>
      <c r="E277" s="5" t="s">
        <v>5</v>
      </c>
      <c r="F277" s="21">
        <f>SUM(H277:K277)</f>
        <v>1761189.4043519502</v>
      </c>
      <c r="G277" s="22"/>
      <c r="H277" s="21">
        <f>H13+H55+H157+H133+H139+H169+H193+H187</f>
        <v>318833.09247194999</v>
      </c>
      <c r="I277" s="21">
        <f>I13+I55+I133+I139+I157+I169+I187</f>
        <v>764337.60621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7"/>
      <c r="B278" s="107"/>
      <c r="C278" s="108"/>
      <c r="D278" s="108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9" man="1"/>
    <brk id="62" max="9" man="1"/>
    <brk id="94" max="9" man="1"/>
    <brk id="130" max="11" man="1"/>
    <brk id="164" max="11" man="1"/>
    <brk id="194" max="11" man="1"/>
    <brk id="224" max="11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2022-12-07T10:58:00Z</dcterms:modified>
</cp:coreProperties>
</file>